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Chino Hills 2021\kit\"/>
    </mc:Choice>
  </mc:AlternateContent>
  <xr:revisionPtr revIDLastSave="0" documentId="13_ncr:1_{815F2C05-ECDA-40A8-B91B-DE5AE06234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asignación!$B$4:$P$56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6" i="1"/>
  <c r="C59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M7" i="2"/>
  <c r="L7" i="2"/>
  <c r="K7" i="2"/>
  <c r="J7" i="2"/>
  <c r="G8" i="2" l="1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57" i="1"/>
  <c r="P6" i="1"/>
  <c r="P7" i="1"/>
  <c r="P8" i="1"/>
  <c r="P9" i="1"/>
  <c r="P10" i="1"/>
  <c r="P11" i="1"/>
  <c r="P12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E8" i="2"/>
  <c r="D8" i="2"/>
  <c r="C8" i="2"/>
  <c r="I8" i="2"/>
  <c r="H1" i="2" s="1"/>
  <c r="D59" i="1"/>
  <c r="E59" i="1"/>
  <c r="F59" i="1"/>
  <c r="G59" i="1"/>
  <c r="H59" i="1"/>
  <c r="I59" i="1"/>
  <c r="J59" i="1"/>
  <c r="K59" i="1"/>
  <c r="M59" i="1"/>
  <c r="N59" i="1"/>
  <c r="O59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9" i="1"/>
  <c r="P59" i="1"/>
  <c r="N9" i="2" l="1"/>
  <c r="O11" i="2"/>
  <c r="O12" i="2"/>
  <c r="O22" i="2"/>
  <c r="O17" i="2"/>
  <c r="O14" i="2"/>
  <c r="O13" i="2"/>
  <c r="O16" i="2"/>
  <c r="O21" i="2"/>
  <c r="O18" i="2"/>
  <c r="O20" i="2"/>
  <c r="H2" i="1" l="1"/>
  <c r="K2" i="1"/>
  <c r="E9" i="2" l="1"/>
  <c r="F9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<sst xmlns="http://schemas.openxmlformats.org/spreadsheetml/2006/main" count="75" uniqueCount="55">
  <si>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</si>
  <si>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</si>
  <si>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</si>
  <si>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</si>
  <si>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</si>
  <si>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</si>
  <si>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</si>
  <si>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</si>
  <si>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(1-5)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</si>
  <si>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</si>
  <si>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</si>
  <si>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</si>
  <si>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</si>
  <si>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</si>
  <si>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</si>
  <si>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</si>
  <si>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</si>
  <si>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</si>
  <si>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</si>
  <si>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</si>
  <si>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</si>
  <si>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</si>
  <si>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</si>
  <si>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</si>
  <si>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</si>
  <si>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</si>
  <si>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</si>
  <si>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</si>
  <si>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</si>
  <si>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</si>
  <si>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</si>
  <si>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</si>
  <si>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</si>
  <si>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</si>
  <si>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</si>
  <si>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</si>
  <si>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</si>
  <si>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</si>
  <si>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</si>
  <si>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</si>
  <si>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</si>
  <si>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</si>
  <si>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</si>
  <si>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</si>
  <si>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</si>
  <si>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</si>
  <si>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</si>
  <si>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</si>
  <si>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</si>
  <si>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</si>
  <si>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</si>
  <si>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</si>
  <si>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</si>
  <si>
    <t>Cuando termine, envíe por e-mail su lista de designaciones a redistricting@chinohills.org.</t>
  </si>
  <si>
    <t>Public Participation Kit de la Ciudad de Chino Hills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</si>
</sst>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9</v>
      </c>
    </row>
    <row r="3" spans="1:6" x14ac:dyDescent="0.3">
      <c r="A3" s="1" t="s">
        <v>10</v>
      </c>
    </row>
    <row r="4" spans="1:6" x14ac:dyDescent="0.3">
      <c r="A4" s="2" t="s">
        <v>11</v>
      </c>
    </row>
    <row r="5" spans="1:6" x14ac:dyDescent="0.3">
      <c r="A5" s="2" t="s">
        <v>12</v>
      </c>
    </row>
    <row r="6" spans="1:6" x14ac:dyDescent="0.3">
      <c r="A6" s="2" t="s">
        <v>13</v>
      </c>
    </row>
    <row r="7" spans="1:6" x14ac:dyDescent="0.3">
      <c r="B7" s="2" t="s">
        <v>14</v>
      </c>
    </row>
    <row r="8" spans="1:6" x14ac:dyDescent="0.3">
      <c r="B8" s="2" t="s">
        <v>15</v>
      </c>
    </row>
    <row r="9" spans="1:6" x14ac:dyDescent="0.3">
      <c r="B9" s="2" t="s">
        <v>16</v>
      </c>
    </row>
    <row r="11" spans="1:6" x14ac:dyDescent="0.3">
      <c r="A11" s="1" t="s">
        <v>17</v>
      </c>
      <c r="B11" s="2" t="s">
        <v>18</v>
      </c>
    </row>
    <row r="12" spans="1:6" x14ac:dyDescent="0.3">
      <c r="B12" s="2" t="s">
        <v>19</v>
      </c>
      <c r="F12" s="3" t="s">
        <v>20</v>
      </c>
    </row>
    <row r="14" spans="1:6" x14ac:dyDescent="0.3">
      <c r="A14" s="1" t="s">
        <v>21</v>
      </c>
    </row>
    <row r="15" spans="1:6" x14ac:dyDescent="0.3">
      <c r="B15" s="2" t="s">
        <v>53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6" thickBot="1" x14ac:dyDescent="0.3">
      <c r="A2" s="39" t="s">
        <v>4</v>
      </c>
      <c r="B2" s="37">
        <f>resultados!$C$8</f>
        <v>0</v>
      </c>
      <c r="C2" s="37">
        <f>resultados!$C$9</f>
        <v>-15709</v>
      </c>
      <c r="D2" s="39" t="s">
        <v>3</v>
      </c>
      <c r="E2" s="37">
        <f>resultados!$D$8</f>
        <v>0</v>
      </c>
      <c r="F2" s="37">
        <f>resultados!$D$9</f>
        <v>-15709</v>
      </c>
      <c r="G2" s="39" t="s">
        <v>5</v>
      </c>
      <c r="H2" s="37">
        <f>resultados!$E$8</f>
        <v>0</v>
      </c>
      <c r="I2" s="37">
        <f>resultados!$E$9</f>
        <v>-15709</v>
      </c>
      <c r="J2" s="39" t="s">
        <v>6</v>
      </c>
      <c r="K2" s="37">
        <f>resultados!$F$8</f>
        <v>0</v>
      </c>
      <c r="L2" s="38">
        <f>resultados!$F$9</f>
        <v>-15709</v>
      </c>
      <c r="M2" s="39" t="s">
        <v>7</v>
      </c>
      <c r="N2" s="37">
        <f>resultados!$G$8</f>
        <v>0</v>
      </c>
      <c r="O2" s="38">
        <f>resultados!$G$9</f>
        <v>-15709</v>
      </c>
      <c r="P2" s="5"/>
    </row>
    <row r="3" spans="1:16" x14ac:dyDescent="0.25">
      <c r="H3" s="36"/>
    </row>
    <row r="4" spans="1:16" ht="13.5" customHeight="1" x14ac:dyDescent="0.25">
      <c r="A4" s="51" t="s">
        <v>23</v>
      </c>
      <c r="B4" s="61" t="s">
        <v>24</v>
      </c>
      <c r="C4" s="61" t="s">
        <v>25</v>
      </c>
      <c r="D4" s="72" t="s">
        <v>26</v>
      </c>
      <c r="E4" s="73"/>
      <c r="F4" s="73"/>
      <c r="G4" s="73"/>
      <c r="H4" s="74"/>
      <c r="I4" s="72" t="s">
        <v>27</v>
      </c>
      <c r="J4" s="73"/>
      <c r="K4" s="73"/>
      <c r="L4" s="74"/>
      <c r="M4" s="72" t="s">
        <v>28</v>
      </c>
      <c r="N4" s="73"/>
      <c r="O4" s="73"/>
      <c r="P4" s="75"/>
    </row>
    <row r="5" spans="1:16" s="4" customFormat="1" x14ac:dyDescent="0.25">
      <c r="A5" s="58" t="s">
        <v>8</v>
      </c>
      <c r="B5" s="59" t="s">
        <v>29</v>
      </c>
      <c r="C5" s="59" t="s">
        <v>0</v>
      </c>
      <c r="D5" s="63" t="s">
        <v>0</v>
      </c>
      <c r="E5" s="60" t="s">
        <v>1</v>
      </c>
      <c r="F5" s="60" t="s">
        <v>30</v>
      </c>
      <c r="G5" s="60" t="s">
        <v>31</v>
      </c>
      <c r="H5" s="62" t="s">
        <v>32</v>
      </c>
      <c r="I5" s="60" t="s">
        <v>0</v>
      </c>
      <c r="J5" s="60" t="s">
        <v>2</v>
      </c>
      <c r="K5" s="69" t="s">
        <v>32</v>
      </c>
      <c r="L5" s="62" t="s">
        <v>33</v>
      </c>
      <c r="M5" s="60" t="s">
        <v>0</v>
      </c>
      <c r="N5" s="60" t="s">
        <v>2</v>
      </c>
      <c r="O5" s="69" t="s">
        <v>32</v>
      </c>
      <c r="P5" s="64" t="s">
        <v>33</v>
      </c>
    </row>
    <row r="6" spans="1:16" x14ac:dyDescent="0.25">
      <c r="A6" s="52"/>
      <c r="B6" s="40">
        <v>1</v>
      </c>
      <c r="C6" s="55">
        <v>1051</v>
      </c>
      <c r="D6" s="55">
        <v>864.99982599999998</v>
      </c>
      <c r="E6" s="40">
        <v>300</v>
      </c>
      <c r="F6" s="40">
        <v>199.999889</v>
      </c>
      <c r="G6" s="40">
        <v>49.999999000000003</v>
      </c>
      <c r="H6" s="56">
        <v>294.99991699999998</v>
      </c>
      <c r="I6" s="40">
        <v>743</v>
      </c>
      <c r="J6" s="40">
        <v>193</v>
      </c>
      <c r="K6" s="41">
        <v>151</v>
      </c>
      <c r="L6" s="53">
        <f>I6-J6-K6</f>
        <v>399</v>
      </c>
      <c r="M6" s="57">
        <v>640</v>
      </c>
      <c r="N6" s="41">
        <v>172</v>
      </c>
      <c r="O6" s="41">
        <v>123</v>
      </c>
      <c r="P6" s="53">
        <f>M6-N6-O6</f>
        <v>345</v>
      </c>
    </row>
    <row r="7" spans="1:16" x14ac:dyDescent="0.25">
      <c r="A7" s="54"/>
      <c r="B7" s="40">
        <v>2</v>
      </c>
      <c r="C7" s="55">
        <v>1133</v>
      </c>
      <c r="D7" s="55">
        <v>772.492887</v>
      </c>
      <c r="E7" s="40">
        <v>174.75959399999999</v>
      </c>
      <c r="F7" s="40">
        <v>236.22240099999999</v>
      </c>
      <c r="G7" s="40">
        <v>22.002101</v>
      </c>
      <c r="H7" s="56">
        <v>338.86989399999999</v>
      </c>
      <c r="I7" s="40">
        <v>761</v>
      </c>
      <c r="J7" s="40">
        <v>196</v>
      </c>
      <c r="K7" s="41">
        <v>172</v>
      </c>
      <c r="L7" s="53">
        <f t="shared" ref="L7:L57" si="0">I7-J7-K7</f>
        <v>393</v>
      </c>
      <c r="M7" s="57">
        <v>648</v>
      </c>
      <c r="N7" s="41">
        <v>178</v>
      </c>
      <c r="O7" s="41">
        <v>137</v>
      </c>
      <c r="P7" s="53">
        <f t="shared" ref="P7:P56" si="1">M7-N7-O7</f>
        <v>333</v>
      </c>
    </row>
    <row r="8" spans="1:16" x14ac:dyDescent="0.25">
      <c r="A8" s="54"/>
      <c r="B8" s="40">
        <v>3</v>
      </c>
      <c r="C8" s="55">
        <v>1842</v>
      </c>
      <c r="D8" s="55">
        <v>1146.1581209999999</v>
      </c>
      <c r="E8" s="40">
        <v>357.92371400000002</v>
      </c>
      <c r="F8" s="40">
        <v>422.61531400000001</v>
      </c>
      <c r="G8" s="40">
        <v>43.125162000000003</v>
      </c>
      <c r="H8" s="56">
        <v>306.35966999999999</v>
      </c>
      <c r="I8" s="40">
        <v>775</v>
      </c>
      <c r="J8" s="40">
        <v>224</v>
      </c>
      <c r="K8" s="41">
        <v>149</v>
      </c>
      <c r="L8" s="53">
        <f t="shared" si="0"/>
        <v>402</v>
      </c>
      <c r="M8" s="57">
        <v>622</v>
      </c>
      <c r="N8" s="41">
        <v>171</v>
      </c>
      <c r="O8" s="41">
        <v>117</v>
      </c>
      <c r="P8" s="53">
        <f t="shared" si="1"/>
        <v>334</v>
      </c>
    </row>
    <row r="9" spans="1:16" x14ac:dyDescent="0.25">
      <c r="A9" s="54"/>
      <c r="B9" s="40">
        <v>4</v>
      </c>
      <c r="C9" s="55">
        <v>286</v>
      </c>
      <c r="D9" s="55">
        <v>141.80259799999999</v>
      </c>
      <c r="E9" s="40">
        <v>34.227677999999997</v>
      </c>
      <c r="F9" s="40">
        <v>39.942298999999998</v>
      </c>
      <c r="G9" s="40">
        <v>9.418139</v>
      </c>
      <c r="H9" s="56">
        <v>54.987631999999998</v>
      </c>
      <c r="I9" s="40">
        <v>162</v>
      </c>
      <c r="J9" s="40">
        <v>40</v>
      </c>
      <c r="K9" s="41">
        <v>40</v>
      </c>
      <c r="L9" s="53">
        <f t="shared" si="0"/>
        <v>82</v>
      </c>
      <c r="M9" s="57">
        <v>136</v>
      </c>
      <c r="N9" s="41">
        <v>34</v>
      </c>
      <c r="O9" s="41">
        <v>30</v>
      </c>
      <c r="P9" s="53">
        <f t="shared" si="1"/>
        <v>72</v>
      </c>
    </row>
    <row r="10" spans="1:16" x14ac:dyDescent="0.25">
      <c r="A10" s="52"/>
      <c r="B10" s="40">
        <v>5</v>
      </c>
      <c r="C10" s="55">
        <v>1718</v>
      </c>
      <c r="D10" s="55">
        <v>1166.704174</v>
      </c>
      <c r="E10" s="40">
        <v>262.10526700000003</v>
      </c>
      <c r="F10" s="40">
        <v>217.142809</v>
      </c>
      <c r="G10" s="40">
        <v>13.513513</v>
      </c>
      <c r="H10" s="56">
        <v>665.52990799999998</v>
      </c>
      <c r="I10" s="40">
        <v>1147</v>
      </c>
      <c r="J10" s="40">
        <v>290</v>
      </c>
      <c r="K10" s="41">
        <v>381</v>
      </c>
      <c r="L10" s="53">
        <f t="shared" si="0"/>
        <v>476</v>
      </c>
      <c r="M10" s="57">
        <v>995</v>
      </c>
      <c r="N10" s="41">
        <v>253</v>
      </c>
      <c r="O10" s="41">
        <v>316</v>
      </c>
      <c r="P10" s="53">
        <f t="shared" si="1"/>
        <v>426</v>
      </c>
    </row>
    <row r="11" spans="1:16" x14ac:dyDescent="0.25">
      <c r="A11" s="54"/>
      <c r="B11" s="40">
        <v>6</v>
      </c>
      <c r="C11" s="55">
        <v>710</v>
      </c>
      <c r="D11" s="55">
        <v>658.89963599999999</v>
      </c>
      <c r="E11" s="40">
        <v>112.84299300000001</v>
      </c>
      <c r="F11" s="40">
        <v>153.85987900000001</v>
      </c>
      <c r="G11" s="40">
        <v>44.736862000000002</v>
      </c>
      <c r="H11" s="56">
        <v>333.74560400000001</v>
      </c>
      <c r="I11" s="40">
        <v>504</v>
      </c>
      <c r="J11" s="40">
        <v>132</v>
      </c>
      <c r="K11" s="41">
        <v>140</v>
      </c>
      <c r="L11" s="53">
        <f t="shared" si="0"/>
        <v>232</v>
      </c>
      <c r="M11" s="57">
        <v>436</v>
      </c>
      <c r="N11" s="41">
        <v>119</v>
      </c>
      <c r="O11" s="41">
        <v>115</v>
      </c>
      <c r="P11" s="53">
        <f t="shared" si="1"/>
        <v>202</v>
      </c>
    </row>
    <row r="12" spans="1:16" x14ac:dyDescent="0.25">
      <c r="A12" s="54"/>
      <c r="B12" s="40">
        <v>7</v>
      </c>
      <c r="C12" s="55">
        <v>1860</v>
      </c>
      <c r="D12" s="55">
        <v>1779.2397880000001</v>
      </c>
      <c r="E12" s="40">
        <v>397.51510100000002</v>
      </c>
      <c r="F12" s="40">
        <v>322.95341200000001</v>
      </c>
      <c r="G12" s="40">
        <v>210.263248</v>
      </c>
      <c r="H12" s="56">
        <v>838.22230000000002</v>
      </c>
      <c r="I12" s="40">
        <v>1175</v>
      </c>
      <c r="J12" s="40">
        <v>301</v>
      </c>
      <c r="K12" s="41">
        <v>351</v>
      </c>
      <c r="L12" s="53">
        <f t="shared" si="0"/>
        <v>523</v>
      </c>
      <c r="M12" s="57">
        <v>999</v>
      </c>
      <c r="N12" s="41">
        <v>258</v>
      </c>
      <c r="O12" s="41">
        <v>285</v>
      </c>
      <c r="P12" s="53">
        <f t="shared" si="1"/>
        <v>456</v>
      </c>
    </row>
    <row r="13" spans="1:16" x14ac:dyDescent="0.25">
      <c r="A13" s="54"/>
      <c r="B13" s="40">
        <v>8</v>
      </c>
      <c r="C13" s="55">
        <v>1668</v>
      </c>
      <c r="D13" s="55">
        <v>1260.4072759999999</v>
      </c>
      <c r="E13" s="40">
        <v>407.73080800000002</v>
      </c>
      <c r="F13" s="40">
        <v>424.40689099999997</v>
      </c>
      <c r="G13" s="40">
        <v>70.454502000000005</v>
      </c>
      <c r="H13" s="56">
        <v>347.81509899999998</v>
      </c>
      <c r="I13" s="40">
        <v>958</v>
      </c>
      <c r="J13" s="40">
        <v>244</v>
      </c>
      <c r="K13" s="41">
        <v>215</v>
      </c>
      <c r="L13" s="53">
        <f t="shared" si="0"/>
        <v>499</v>
      </c>
      <c r="M13" s="57">
        <v>783</v>
      </c>
      <c r="N13" s="41">
        <v>203</v>
      </c>
      <c r="O13" s="41">
        <v>160</v>
      </c>
      <c r="P13" s="53">
        <f t="shared" si="1"/>
        <v>420</v>
      </c>
    </row>
    <row r="14" spans="1:16" x14ac:dyDescent="0.25">
      <c r="A14" s="52"/>
      <c r="B14" s="40">
        <v>9</v>
      </c>
      <c r="C14" s="55">
        <v>1876</v>
      </c>
      <c r="D14" s="55">
        <v>1165.0001999999999</v>
      </c>
      <c r="E14" s="40">
        <v>275.00009899999998</v>
      </c>
      <c r="F14" s="40">
        <v>455.00022300000001</v>
      </c>
      <c r="G14" s="40">
        <v>0</v>
      </c>
      <c r="H14" s="56">
        <v>434.99989299999999</v>
      </c>
      <c r="I14" s="40">
        <v>1172</v>
      </c>
      <c r="J14" s="40">
        <v>433</v>
      </c>
      <c r="K14" s="41">
        <v>177</v>
      </c>
      <c r="L14" s="53">
        <f t="shared" si="0"/>
        <v>562</v>
      </c>
      <c r="M14" s="57">
        <v>994</v>
      </c>
      <c r="N14" s="41">
        <v>373</v>
      </c>
      <c r="O14" s="41">
        <v>136</v>
      </c>
      <c r="P14" s="53">
        <f t="shared" si="1"/>
        <v>485</v>
      </c>
    </row>
    <row r="15" spans="1:16" x14ac:dyDescent="0.25">
      <c r="A15" s="54"/>
      <c r="B15" s="40">
        <v>10</v>
      </c>
      <c r="C15" s="55">
        <v>923</v>
      </c>
      <c r="D15" s="55">
        <v>597.29366500000003</v>
      </c>
      <c r="E15" s="40">
        <v>97.042429999999996</v>
      </c>
      <c r="F15" s="40">
        <v>195.933178</v>
      </c>
      <c r="G15" s="40">
        <v>10.322587</v>
      </c>
      <c r="H15" s="56">
        <v>279.709746</v>
      </c>
      <c r="I15" s="40">
        <v>608</v>
      </c>
      <c r="J15" s="40">
        <v>151</v>
      </c>
      <c r="K15" s="41">
        <v>192</v>
      </c>
      <c r="L15" s="53">
        <f t="shared" si="0"/>
        <v>265</v>
      </c>
      <c r="M15" s="57">
        <v>524</v>
      </c>
      <c r="N15" s="41">
        <v>132</v>
      </c>
      <c r="O15" s="41">
        <v>152</v>
      </c>
      <c r="P15" s="53">
        <f t="shared" si="1"/>
        <v>240</v>
      </c>
    </row>
    <row r="16" spans="1:16" x14ac:dyDescent="0.25">
      <c r="A16" s="54"/>
      <c r="B16" s="40">
        <v>11</v>
      </c>
      <c r="C16" s="55">
        <v>311</v>
      </c>
      <c r="D16" s="55">
        <v>195.86086900000001</v>
      </c>
      <c r="E16" s="40">
        <v>30.953189999999999</v>
      </c>
      <c r="F16" s="40">
        <v>61.711238000000002</v>
      </c>
      <c r="G16" s="40">
        <v>7.7419409999999997</v>
      </c>
      <c r="H16" s="56">
        <v>89.740210000000005</v>
      </c>
      <c r="I16" s="40">
        <v>188</v>
      </c>
      <c r="J16" s="40">
        <v>23</v>
      </c>
      <c r="K16" s="41">
        <v>78</v>
      </c>
      <c r="L16" s="53">
        <f t="shared" si="0"/>
        <v>87</v>
      </c>
      <c r="M16" s="57">
        <v>159</v>
      </c>
      <c r="N16" s="41">
        <v>19</v>
      </c>
      <c r="O16" s="41">
        <v>67</v>
      </c>
      <c r="P16" s="53">
        <f t="shared" si="1"/>
        <v>73</v>
      </c>
    </row>
    <row r="17" spans="1:16" x14ac:dyDescent="0.25">
      <c r="A17" s="54"/>
      <c r="B17" s="40">
        <v>12</v>
      </c>
      <c r="C17" s="55">
        <v>724</v>
      </c>
      <c r="D17" s="55">
        <v>486.29816399999999</v>
      </c>
      <c r="E17" s="40">
        <v>97.879006000000004</v>
      </c>
      <c r="F17" s="40">
        <v>152.73531600000001</v>
      </c>
      <c r="G17" s="40">
        <v>40.000025999999998</v>
      </c>
      <c r="H17" s="56">
        <v>189.96953400000001</v>
      </c>
      <c r="I17" s="40">
        <v>425</v>
      </c>
      <c r="J17" s="40">
        <v>123</v>
      </c>
      <c r="K17" s="41">
        <v>112</v>
      </c>
      <c r="L17" s="53">
        <f t="shared" si="0"/>
        <v>190</v>
      </c>
      <c r="M17" s="57">
        <v>363</v>
      </c>
      <c r="N17" s="41">
        <v>95</v>
      </c>
      <c r="O17" s="41">
        <v>93</v>
      </c>
      <c r="P17" s="53">
        <f t="shared" si="1"/>
        <v>175</v>
      </c>
    </row>
    <row r="18" spans="1:16" x14ac:dyDescent="0.25">
      <c r="A18" s="54"/>
      <c r="B18" s="40">
        <v>13</v>
      </c>
      <c r="C18" s="55">
        <v>1982</v>
      </c>
      <c r="D18" s="55">
        <v>1316.6019920000001</v>
      </c>
      <c r="E18" s="40">
        <v>210.81632200000001</v>
      </c>
      <c r="F18" s="40">
        <v>445.86368800000002</v>
      </c>
      <c r="G18" s="40">
        <v>95.483934000000005</v>
      </c>
      <c r="H18" s="56">
        <v>553.00945999999999</v>
      </c>
      <c r="I18" s="40">
        <v>1332</v>
      </c>
      <c r="J18" s="40">
        <v>346</v>
      </c>
      <c r="K18" s="41">
        <v>354</v>
      </c>
      <c r="L18" s="53">
        <f t="shared" si="0"/>
        <v>632</v>
      </c>
      <c r="M18" s="57">
        <v>1161</v>
      </c>
      <c r="N18" s="41">
        <v>307</v>
      </c>
      <c r="O18" s="41">
        <v>306</v>
      </c>
      <c r="P18" s="53">
        <f t="shared" si="1"/>
        <v>548</v>
      </c>
    </row>
    <row r="19" spans="1:16" x14ac:dyDescent="0.25">
      <c r="A19" s="54"/>
      <c r="B19" s="40">
        <v>14</v>
      </c>
      <c r="C19" s="55">
        <v>136</v>
      </c>
      <c r="D19" s="55">
        <v>41.494624999999999</v>
      </c>
      <c r="E19" s="40">
        <v>14.221736</v>
      </c>
      <c r="F19" s="40">
        <v>13.885028999999999</v>
      </c>
      <c r="G19" s="40">
        <v>6.4516169999999997</v>
      </c>
      <c r="H19" s="56">
        <v>4.0791000000000004</v>
      </c>
      <c r="I19" s="40">
        <v>19</v>
      </c>
      <c r="J19" s="40">
        <v>10</v>
      </c>
      <c r="K19" s="41">
        <v>0</v>
      </c>
      <c r="L19" s="53">
        <f t="shared" si="0"/>
        <v>9</v>
      </c>
      <c r="M19" s="57">
        <v>15</v>
      </c>
      <c r="N19" s="41">
        <v>9</v>
      </c>
      <c r="O19" s="41">
        <v>0</v>
      </c>
      <c r="P19" s="53">
        <f t="shared" si="1"/>
        <v>6</v>
      </c>
    </row>
    <row r="20" spans="1:16" x14ac:dyDescent="0.25">
      <c r="A20" s="54"/>
      <c r="B20" s="40">
        <v>15</v>
      </c>
      <c r="C20" s="55">
        <v>2217</v>
      </c>
      <c r="D20" s="55">
        <v>1606.4503400000001</v>
      </c>
      <c r="E20" s="40">
        <v>324.08717899999999</v>
      </c>
      <c r="F20" s="40">
        <v>469.87117799999999</v>
      </c>
      <c r="G20" s="40">
        <v>20.000001000000001</v>
      </c>
      <c r="H20" s="56">
        <v>772.49198000000001</v>
      </c>
      <c r="I20" s="40">
        <v>1274</v>
      </c>
      <c r="J20" s="40">
        <v>304</v>
      </c>
      <c r="K20" s="41">
        <v>384</v>
      </c>
      <c r="L20" s="53">
        <f t="shared" si="0"/>
        <v>586</v>
      </c>
      <c r="M20" s="57">
        <v>1105</v>
      </c>
      <c r="N20" s="41">
        <v>265</v>
      </c>
      <c r="O20" s="41">
        <v>321</v>
      </c>
      <c r="P20" s="53">
        <f t="shared" si="1"/>
        <v>519</v>
      </c>
    </row>
    <row r="21" spans="1:16" x14ac:dyDescent="0.25">
      <c r="A21" s="54"/>
      <c r="B21" s="40">
        <v>16</v>
      </c>
      <c r="C21" s="55">
        <v>648</v>
      </c>
      <c r="D21" s="55">
        <v>520.18701899999996</v>
      </c>
      <c r="E21" s="40">
        <v>74.666686999999996</v>
      </c>
      <c r="F21" s="40">
        <v>145.14288300000001</v>
      </c>
      <c r="G21" s="40">
        <v>6.9565210000000004</v>
      </c>
      <c r="H21" s="56">
        <v>282.79592000000002</v>
      </c>
      <c r="I21" s="40">
        <v>314</v>
      </c>
      <c r="J21" s="40">
        <v>60</v>
      </c>
      <c r="K21" s="41">
        <v>91</v>
      </c>
      <c r="L21" s="53">
        <f t="shared" si="0"/>
        <v>163</v>
      </c>
      <c r="M21" s="57">
        <v>267</v>
      </c>
      <c r="N21" s="41">
        <v>53</v>
      </c>
      <c r="O21" s="41">
        <v>71</v>
      </c>
      <c r="P21" s="53">
        <f t="shared" si="1"/>
        <v>143</v>
      </c>
    </row>
    <row r="22" spans="1:16" x14ac:dyDescent="0.25">
      <c r="A22" s="54"/>
      <c r="B22" s="40">
        <v>17</v>
      </c>
      <c r="C22" s="55">
        <v>2524</v>
      </c>
      <c r="D22" s="55">
        <v>1694.8132129999999</v>
      </c>
      <c r="E22" s="40">
        <v>275.33341200000001</v>
      </c>
      <c r="F22" s="40">
        <v>329.85721000000001</v>
      </c>
      <c r="G22" s="40">
        <v>13.043478</v>
      </c>
      <c r="H22" s="56">
        <v>1002.2041</v>
      </c>
      <c r="I22" s="40">
        <v>1793</v>
      </c>
      <c r="J22" s="40">
        <v>428</v>
      </c>
      <c r="K22" s="41">
        <v>527</v>
      </c>
      <c r="L22" s="53">
        <f t="shared" si="0"/>
        <v>838</v>
      </c>
      <c r="M22" s="57">
        <v>1569</v>
      </c>
      <c r="N22" s="41">
        <v>383</v>
      </c>
      <c r="O22" s="41">
        <v>453</v>
      </c>
      <c r="P22" s="53">
        <f t="shared" si="1"/>
        <v>733</v>
      </c>
    </row>
    <row r="23" spans="1:16" x14ac:dyDescent="0.25">
      <c r="A23" s="54"/>
      <c r="B23" s="40">
        <v>18</v>
      </c>
      <c r="C23" s="55">
        <v>1209</v>
      </c>
      <c r="D23" s="55">
        <v>660.00049999999999</v>
      </c>
      <c r="E23" s="40">
        <v>65.000097999999994</v>
      </c>
      <c r="F23" s="40">
        <v>90.000095999999999</v>
      </c>
      <c r="G23" s="40">
        <v>90.000102999999996</v>
      </c>
      <c r="H23" s="56">
        <v>370.00021400000003</v>
      </c>
      <c r="I23" s="40">
        <v>612</v>
      </c>
      <c r="J23" s="40">
        <v>160</v>
      </c>
      <c r="K23" s="41">
        <v>149</v>
      </c>
      <c r="L23" s="53">
        <f t="shared" si="0"/>
        <v>303</v>
      </c>
      <c r="M23" s="57">
        <v>536</v>
      </c>
      <c r="N23" s="41">
        <v>138</v>
      </c>
      <c r="O23" s="41">
        <v>128</v>
      </c>
      <c r="P23" s="53">
        <f t="shared" si="1"/>
        <v>270</v>
      </c>
    </row>
    <row r="24" spans="1:16" x14ac:dyDescent="0.25">
      <c r="A24" s="54"/>
      <c r="B24" s="40">
        <v>19</v>
      </c>
      <c r="C24" s="55">
        <v>2021</v>
      </c>
      <c r="D24" s="55">
        <v>1488.9998270000001</v>
      </c>
      <c r="E24" s="40">
        <v>645.00001199999997</v>
      </c>
      <c r="F24" s="40">
        <v>344.999908</v>
      </c>
      <c r="G24" s="40">
        <v>64.999999000000003</v>
      </c>
      <c r="H24" s="56">
        <v>344.99991599999998</v>
      </c>
      <c r="I24" s="40">
        <v>1256</v>
      </c>
      <c r="J24" s="40">
        <v>392</v>
      </c>
      <c r="K24" s="41">
        <v>252</v>
      </c>
      <c r="L24" s="53">
        <f t="shared" si="0"/>
        <v>612</v>
      </c>
      <c r="M24" s="57">
        <v>1067</v>
      </c>
      <c r="N24" s="41">
        <v>335</v>
      </c>
      <c r="O24" s="41">
        <v>206</v>
      </c>
      <c r="P24" s="53">
        <f t="shared" si="1"/>
        <v>526</v>
      </c>
    </row>
    <row r="25" spans="1:16" x14ac:dyDescent="0.25">
      <c r="A25" s="54"/>
      <c r="B25" s="40">
        <v>20</v>
      </c>
      <c r="C25" s="55">
        <v>515</v>
      </c>
      <c r="D25" s="55">
        <v>459.779336</v>
      </c>
      <c r="E25" s="40">
        <v>150.206492</v>
      </c>
      <c r="F25" s="40">
        <v>219.750787</v>
      </c>
      <c r="G25" s="40">
        <v>11.890243999999999</v>
      </c>
      <c r="H25" s="56">
        <v>77.931807000000006</v>
      </c>
      <c r="I25" s="40">
        <v>403</v>
      </c>
      <c r="J25" s="40">
        <v>98</v>
      </c>
      <c r="K25" s="41">
        <v>25</v>
      </c>
      <c r="L25" s="53">
        <f t="shared" si="0"/>
        <v>280</v>
      </c>
      <c r="M25" s="57">
        <v>348</v>
      </c>
      <c r="N25" s="41">
        <v>76</v>
      </c>
      <c r="O25" s="41">
        <v>22</v>
      </c>
      <c r="P25" s="53">
        <f t="shared" si="1"/>
        <v>250</v>
      </c>
    </row>
    <row r="26" spans="1:16" x14ac:dyDescent="0.25">
      <c r="A26" s="54"/>
      <c r="B26" s="40">
        <v>21</v>
      </c>
      <c r="C26" s="55">
        <v>1635</v>
      </c>
      <c r="D26" s="55">
        <v>1466.6793680000001</v>
      </c>
      <c r="E26" s="40">
        <v>427.07965799999999</v>
      </c>
      <c r="F26" s="40">
        <v>757.31321500000001</v>
      </c>
      <c r="G26" s="40">
        <v>42.073169</v>
      </c>
      <c r="H26" s="56">
        <v>240.21334200000001</v>
      </c>
      <c r="I26" s="40">
        <v>1181</v>
      </c>
      <c r="J26" s="40">
        <v>373</v>
      </c>
      <c r="K26" s="41">
        <v>90</v>
      </c>
      <c r="L26" s="53">
        <f t="shared" si="0"/>
        <v>718</v>
      </c>
      <c r="M26" s="57">
        <v>1053</v>
      </c>
      <c r="N26" s="41">
        <v>327</v>
      </c>
      <c r="O26" s="41">
        <v>77</v>
      </c>
      <c r="P26" s="53">
        <f t="shared" si="1"/>
        <v>649</v>
      </c>
    </row>
    <row r="27" spans="1:16" x14ac:dyDescent="0.25">
      <c r="A27" s="54"/>
      <c r="B27" s="40">
        <v>22</v>
      </c>
      <c r="C27" s="55">
        <v>12</v>
      </c>
      <c r="D27" s="55">
        <v>7.8240439999999998</v>
      </c>
      <c r="E27" s="40">
        <v>3.362832</v>
      </c>
      <c r="F27" s="40">
        <v>3.544368</v>
      </c>
      <c r="G27" s="40">
        <v>0</v>
      </c>
      <c r="H27" s="56">
        <v>0.91684500000000002</v>
      </c>
      <c r="I27" s="40">
        <v>0</v>
      </c>
      <c r="J27" s="40">
        <v>0</v>
      </c>
      <c r="K27" s="41">
        <v>0</v>
      </c>
      <c r="L27" s="53">
        <f t="shared" si="0"/>
        <v>0</v>
      </c>
      <c r="M27" s="57">
        <v>0</v>
      </c>
      <c r="N27" s="41">
        <v>0</v>
      </c>
      <c r="O27" s="41">
        <v>0</v>
      </c>
      <c r="P27" s="53">
        <f t="shared" si="1"/>
        <v>0</v>
      </c>
    </row>
    <row r="28" spans="1:16" x14ac:dyDescent="0.25">
      <c r="A28" s="54"/>
      <c r="B28" s="40">
        <v>23</v>
      </c>
      <c r="C28" s="55">
        <v>285</v>
      </c>
      <c r="D28" s="55">
        <v>107.604214</v>
      </c>
      <c r="E28" s="40">
        <v>11.448188</v>
      </c>
      <c r="F28" s="40">
        <v>68.270097000000007</v>
      </c>
      <c r="G28" s="40">
        <v>5.9851089999999996</v>
      </c>
      <c r="H28" s="56">
        <v>18.471454000000001</v>
      </c>
      <c r="I28" s="40">
        <v>152</v>
      </c>
      <c r="J28" s="40">
        <v>28</v>
      </c>
      <c r="K28" s="41">
        <v>30</v>
      </c>
      <c r="L28" s="53">
        <f t="shared" si="0"/>
        <v>94</v>
      </c>
      <c r="M28" s="57">
        <v>118</v>
      </c>
      <c r="N28" s="41">
        <v>25</v>
      </c>
      <c r="O28" s="41">
        <v>25</v>
      </c>
      <c r="P28" s="53">
        <f t="shared" si="1"/>
        <v>68</v>
      </c>
    </row>
    <row r="29" spans="1:16" x14ac:dyDescent="0.25">
      <c r="A29" s="54"/>
      <c r="B29" s="40">
        <v>24</v>
      </c>
      <c r="C29" s="55">
        <v>657</v>
      </c>
      <c r="D29" s="55">
        <v>455.73449199999999</v>
      </c>
      <c r="E29" s="40">
        <v>84.210524000000007</v>
      </c>
      <c r="F29" s="40">
        <v>117.142831</v>
      </c>
      <c r="G29" s="40">
        <v>6.2162160000000002</v>
      </c>
      <c r="H29" s="56">
        <v>221.577619</v>
      </c>
      <c r="I29" s="40">
        <v>536</v>
      </c>
      <c r="J29" s="40">
        <v>93</v>
      </c>
      <c r="K29" s="41">
        <v>165</v>
      </c>
      <c r="L29" s="53">
        <f t="shared" si="0"/>
        <v>278</v>
      </c>
      <c r="M29" s="57">
        <v>463</v>
      </c>
      <c r="N29" s="41">
        <v>80</v>
      </c>
      <c r="O29" s="41">
        <v>141</v>
      </c>
      <c r="P29" s="53">
        <f t="shared" si="1"/>
        <v>242</v>
      </c>
    </row>
    <row r="30" spans="1:16" x14ac:dyDescent="0.25">
      <c r="A30" s="54"/>
      <c r="B30" s="40">
        <v>25</v>
      </c>
      <c r="C30" s="55">
        <v>1705</v>
      </c>
      <c r="D30" s="55">
        <v>1396.6322889999999</v>
      </c>
      <c r="E30" s="40">
        <v>230.377083</v>
      </c>
      <c r="F30" s="40">
        <v>866.58499600000005</v>
      </c>
      <c r="G30" s="40">
        <v>27.856477000000002</v>
      </c>
      <c r="H30" s="56">
        <v>241.25814299999999</v>
      </c>
      <c r="I30" s="40">
        <v>1324</v>
      </c>
      <c r="J30" s="40">
        <v>227</v>
      </c>
      <c r="K30" s="41">
        <v>187</v>
      </c>
      <c r="L30" s="53">
        <f t="shared" si="0"/>
        <v>910</v>
      </c>
      <c r="M30" s="57">
        <v>1167</v>
      </c>
      <c r="N30" s="41">
        <v>197</v>
      </c>
      <c r="O30" s="41">
        <v>152</v>
      </c>
      <c r="P30" s="53">
        <f t="shared" si="1"/>
        <v>818</v>
      </c>
    </row>
    <row r="31" spans="1:16" x14ac:dyDescent="0.25">
      <c r="A31" s="54"/>
      <c r="B31" s="40">
        <v>26</v>
      </c>
      <c r="C31" s="55">
        <v>920</v>
      </c>
      <c r="D31" s="55">
        <v>650.92909499999996</v>
      </c>
      <c r="E31" s="40">
        <v>213.30704399999999</v>
      </c>
      <c r="F31" s="40">
        <v>254.129527</v>
      </c>
      <c r="G31" s="40">
        <v>22.413792999999998</v>
      </c>
      <c r="H31" s="56">
        <v>141.63428400000001</v>
      </c>
      <c r="I31" s="40">
        <v>477</v>
      </c>
      <c r="J31" s="40">
        <v>120</v>
      </c>
      <c r="K31" s="41">
        <v>120</v>
      </c>
      <c r="L31" s="53">
        <f t="shared" si="0"/>
        <v>237</v>
      </c>
      <c r="M31" s="57">
        <v>420</v>
      </c>
      <c r="N31" s="41">
        <v>111</v>
      </c>
      <c r="O31" s="41">
        <v>99</v>
      </c>
      <c r="P31" s="53">
        <f t="shared" si="1"/>
        <v>210</v>
      </c>
    </row>
    <row r="32" spans="1:16" x14ac:dyDescent="0.25">
      <c r="A32" s="54"/>
      <c r="B32" s="40">
        <v>27</v>
      </c>
      <c r="C32" s="55">
        <v>1142</v>
      </c>
      <c r="D32" s="55">
        <v>975.72628699999996</v>
      </c>
      <c r="E32" s="40">
        <v>317.56364100000002</v>
      </c>
      <c r="F32" s="40">
        <v>431.606989</v>
      </c>
      <c r="G32" s="40">
        <v>0</v>
      </c>
      <c r="H32" s="56">
        <v>211.555634</v>
      </c>
      <c r="I32" s="40">
        <v>861</v>
      </c>
      <c r="J32" s="40">
        <v>193</v>
      </c>
      <c r="K32" s="41">
        <v>109</v>
      </c>
      <c r="L32" s="53">
        <f t="shared" si="0"/>
        <v>559</v>
      </c>
      <c r="M32" s="57">
        <v>746</v>
      </c>
      <c r="N32" s="41">
        <v>179</v>
      </c>
      <c r="O32" s="41">
        <v>90</v>
      </c>
      <c r="P32" s="53">
        <f t="shared" si="1"/>
        <v>477</v>
      </c>
    </row>
    <row r="33" spans="1:16" x14ac:dyDescent="0.25">
      <c r="A33" s="54"/>
      <c r="B33" s="40">
        <v>28</v>
      </c>
      <c r="C33" s="55">
        <v>1487</v>
      </c>
      <c r="D33" s="55">
        <v>980.00002600000005</v>
      </c>
      <c r="E33" s="40">
        <v>244.99999700000001</v>
      </c>
      <c r="F33" s="40">
        <v>465.00001200000003</v>
      </c>
      <c r="G33" s="40">
        <v>20</v>
      </c>
      <c r="H33" s="56">
        <v>250.00000399999999</v>
      </c>
      <c r="I33" s="40">
        <v>694</v>
      </c>
      <c r="J33" s="40">
        <v>174</v>
      </c>
      <c r="K33" s="41">
        <v>90</v>
      </c>
      <c r="L33" s="53">
        <f t="shared" si="0"/>
        <v>430</v>
      </c>
      <c r="M33" s="57">
        <v>585</v>
      </c>
      <c r="N33" s="41">
        <v>139</v>
      </c>
      <c r="O33" s="41">
        <v>78</v>
      </c>
      <c r="P33" s="53">
        <f t="shared" si="1"/>
        <v>368</v>
      </c>
    </row>
    <row r="34" spans="1:16" x14ac:dyDescent="0.25">
      <c r="A34" s="54"/>
      <c r="B34" s="40">
        <v>29</v>
      </c>
      <c r="C34" s="55">
        <v>1286</v>
      </c>
      <c r="D34" s="55">
        <v>1240.000335</v>
      </c>
      <c r="E34" s="40">
        <v>245.00019800000001</v>
      </c>
      <c r="F34" s="40">
        <v>595.00011600000005</v>
      </c>
      <c r="G34" s="40">
        <v>30</v>
      </c>
      <c r="H34" s="56">
        <v>369.99999600000001</v>
      </c>
      <c r="I34" s="40">
        <v>906</v>
      </c>
      <c r="J34" s="40">
        <v>250</v>
      </c>
      <c r="K34" s="41">
        <v>94</v>
      </c>
      <c r="L34" s="53">
        <f t="shared" si="0"/>
        <v>562</v>
      </c>
      <c r="M34" s="57">
        <v>775</v>
      </c>
      <c r="N34" s="41">
        <v>217</v>
      </c>
      <c r="O34" s="41">
        <v>78</v>
      </c>
      <c r="P34" s="53">
        <f t="shared" si="1"/>
        <v>480</v>
      </c>
    </row>
    <row r="35" spans="1:16" x14ac:dyDescent="0.25">
      <c r="A35" s="54"/>
      <c r="B35" s="40">
        <v>30</v>
      </c>
      <c r="C35" s="55">
        <v>965</v>
      </c>
      <c r="D35" s="55">
        <v>519.99998100000005</v>
      </c>
      <c r="E35" s="40">
        <v>209.99999099999999</v>
      </c>
      <c r="F35" s="40">
        <v>255.00000199999999</v>
      </c>
      <c r="G35" s="40">
        <v>9.9999909999999996</v>
      </c>
      <c r="H35" s="56">
        <v>45.000000999999997</v>
      </c>
      <c r="I35" s="40">
        <v>622</v>
      </c>
      <c r="J35" s="40">
        <v>268</v>
      </c>
      <c r="K35" s="41">
        <v>47</v>
      </c>
      <c r="L35" s="53">
        <f t="shared" si="0"/>
        <v>307</v>
      </c>
      <c r="M35" s="57">
        <v>522</v>
      </c>
      <c r="N35" s="41">
        <v>225</v>
      </c>
      <c r="O35" s="41">
        <v>41</v>
      </c>
      <c r="P35" s="53">
        <f t="shared" si="1"/>
        <v>256</v>
      </c>
    </row>
    <row r="36" spans="1:16" x14ac:dyDescent="0.25">
      <c r="A36" s="54"/>
      <c r="B36" s="40">
        <v>31</v>
      </c>
      <c r="C36" s="55">
        <v>1349</v>
      </c>
      <c r="D36" s="55">
        <v>876.95788900000002</v>
      </c>
      <c r="E36" s="40">
        <v>247.999818</v>
      </c>
      <c r="F36" s="40">
        <v>434.03821900000003</v>
      </c>
      <c r="G36" s="40">
        <v>0</v>
      </c>
      <c r="H36" s="56">
        <v>167.78751600000001</v>
      </c>
      <c r="I36" s="40">
        <v>634</v>
      </c>
      <c r="J36" s="40">
        <v>240</v>
      </c>
      <c r="K36" s="41">
        <v>62</v>
      </c>
      <c r="L36" s="53">
        <f t="shared" si="0"/>
        <v>332</v>
      </c>
      <c r="M36" s="57">
        <v>510</v>
      </c>
      <c r="N36" s="41">
        <v>185</v>
      </c>
      <c r="O36" s="41">
        <v>51</v>
      </c>
      <c r="P36" s="53">
        <f t="shared" si="1"/>
        <v>274</v>
      </c>
    </row>
    <row r="37" spans="1:16" x14ac:dyDescent="0.25">
      <c r="A37" s="54"/>
      <c r="B37" s="40">
        <v>32</v>
      </c>
      <c r="C37" s="55">
        <v>923</v>
      </c>
      <c r="D37" s="55">
        <v>243.76535899999999</v>
      </c>
      <c r="E37" s="40">
        <v>175.812848</v>
      </c>
      <c r="F37" s="40">
        <v>39.612425000000002</v>
      </c>
      <c r="G37" s="40">
        <v>0</v>
      </c>
      <c r="H37" s="56">
        <v>28.340081000000001</v>
      </c>
      <c r="I37" s="40">
        <v>326</v>
      </c>
      <c r="J37" s="40">
        <v>228</v>
      </c>
      <c r="K37" s="41">
        <v>9</v>
      </c>
      <c r="L37" s="53">
        <f t="shared" si="0"/>
        <v>89</v>
      </c>
      <c r="M37" s="57">
        <v>241</v>
      </c>
      <c r="N37" s="41">
        <v>163</v>
      </c>
      <c r="O37" s="41">
        <v>7</v>
      </c>
      <c r="P37" s="53">
        <f t="shared" si="1"/>
        <v>71</v>
      </c>
    </row>
    <row r="38" spans="1:16" x14ac:dyDescent="0.25">
      <c r="A38" s="54"/>
      <c r="B38" s="40">
        <v>33</v>
      </c>
      <c r="C38" s="55">
        <v>429</v>
      </c>
      <c r="D38" s="55">
        <v>383.04191300000002</v>
      </c>
      <c r="E38" s="40">
        <v>61.999957999999999</v>
      </c>
      <c r="F38" s="40">
        <v>290.961907</v>
      </c>
      <c r="G38" s="40">
        <v>0</v>
      </c>
      <c r="H38" s="56">
        <v>12.212382</v>
      </c>
      <c r="I38" s="40">
        <v>418</v>
      </c>
      <c r="J38" s="40">
        <v>97</v>
      </c>
      <c r="K38" s="41">
        <v>24</v>
      </c>
      <c r="L38" s="53">
        <f t="shared" si="0"/>
        <v>297</v>
      </c>
      <c r="M38" s="57">
        <v>365</v>
      </c>
      <c r="N38" s="41">
        <v>80</v>
      </c>
      <c r="O38" s="41">
        <v>18</v>
      </c>
      <c r="P38" s="53">
        <f t="shared" si="1"/>
        <v>267</v>
      </c>
    </row>
    <row r="39" spans="1:16" x14ac:dyDescent="0.25">
      <c r="A39" s="54"/>
      <c r="B39" s="40">
        <v>34</v>
      </c>
      <c r="C39" s="55">
        <v>2017</v>
      </c>
      <c r="D39" s="55">
        <v>1116.1330359999999</v>
      </c>
      <c r="E39" s="40">
        <v>572.425116</v>
      </c>
      <c r="F39" s="40">
        <v>198.27651900000001</v>
      </c>
      <c r="G39" s="40">
        <v>28.518519000000001</v>
      </c>
      <c r="H39" s="56">
        <v>295.86022800000001</v>
      </c>
      <c r="I39" s="40">
        <v>1080</v>
      </c>
      <c r="J39" s="40">
        <v>614</v>
      </c>
      <c r="K39" s="41">
        <v>93</v>
      </c>
      <c r="L39" s="53">
        <f t="shared" si="0"/>
        <v>373</v>
      </c>
      <c r="M39" s="57">
        <v>869</v>
      </c>
      <c r="N39" s="41">
        <v>478</v>
      </c>
      <c r="O39" s="41">
        <v>74</v>
      </c>
      <c r="P39" s="53">
        <f t="shared" si="1"/>
        <v>317</v>
      </c>
    </row>
    <row r="40" spans="1:16" x14ac:dyDescent="0.25">
      <c r="A40" s="54"/>
      <c r="B40" s="40">
        <v>35</v>
      </c>
      <c r="C40" s="55">
        <v>1232</v>
      </c>
      <c r="D40" s="55">
        <v>875.00022799999999</v>
      </c>
      <c r="E40" s="40">
        <v>255.00010599999999</v>
      </c>
      <c r="F40" s="40">
        <v>585.00012900000002</v>
      </c>
      <c r="G40" s="40">
        <v>0</v>
      </c>
      <c r="H40" s="56">
        <v>0</v>
      </c>
      <c r="I40" s="40">
        <v>964</v>
      </c>
      <c r="J40" s="40">
        <v>267</v>
      </c>
      <c r="K40" s="41">
        <v>82</v>
      </c>
      <c r="L40" s="53">
        <f t="shared" si="0"/>
        <v>615</v>
      </c>
      <c r="M40" s="57">
        <v>841</v>
      </c>
      <c r="N40" s="41">
        <v>230</v>
      </c>
      <c r="O40" s="41">
        <v>66</v>
      </c>
      <c r="P40" s="53">
        <f t="shared" si="1"/>
        <v>545</v>
      </c>
    </row>
    <row r="41" spans="1:16" x14ac:dyDescent="0.25">
      <c r="A41" s="54"/>
      <c r="B41" s="40">
        <v>36</v>
      </c>
      <c r="C41" s="55">
        <v>785</v>
      </c>
      <c r="D41" s="55">
        <v>676.83291899999995</v>
      </c>
      <c r="E41" s="40">
        <v>364.285707</v>
      </c>
      <c r="F41" s="40">
        <v>236.25839500000001</v>
      </c>
      <c r="G41" s="40">
        <v>3.1666669999999999</v>
      </c>
      <c r="H41" s="56">
        <v>73.122174000000001</v>
      </c>
      <c r="I41" s="40">
        <v>486</v>
      </c>
      <c r="J41" s="40">
        <v>184</v>
      </c>
      <c r="K41" s="41">
        <v>27</v>
      </c>
      <c r="L41" s="53">
        <f t="shared" si="0"/>
        <v>275</v>
      </c>
      <c r="M41" s="57">
        <v>416</v>
      </c>
      <c r="N41" s="41">
        <v>159</v>
      </c>
      <c r="O41" s="41">
        <v>22</v>
      </c>
      <c r="P41" s="53">
        <f t="shared" si="1"/>
        <v>235</v>
      </c>
    </row>
    <row r="42" spans="1:16" x14ac:dyDescent="0.25">
      <c r="A42" s="54"/>
      <c r="B42" s="40">
        <v>37</v>
      </c>
      <c r="C42" s="55">
        <v>3510</v>
      </c>
      <c r="D42" s="55">
        <v>2612.6286369999998</v>
      </c>
      <c r="E42" s="40">
        <v>724.19113800000002</v>
      </c>
      <c r="F42" s="40">
        <v>1182.584357</v>
      </c>
      <c r="G42" s="40">
        <v>102.18838</v>
      </c>
      <c r="H42" s="56">
        <v>554.83761000000004</v>
      </c>
      <c r="I42" s="40">
        <v>1903</v>
      </c>
      <c r="J42" s="40">
        <v>563</v>
      </c>
      <c r="K42" s="41">
        <v>323</v>
      </c>
      <c r="L42" s="53">
        <f t="shared" si="0"/>
        <v>1017</v>
      </c>
      <c r="M42" s="57">
        <v>1608</v>
      </c>
      <c r="N42" s="41">
        <v>496</v>
      </c>
      <c r="O42" s="41">
        <v>253</v>
      </c>
      <c r="P42" s="53">
        <f t="shared" si="1"/>
        <v>859</v>
      </c>
    </row>
    <row r="43" spans="1:16" x14ac:dyDescent="0.25">
      <c r="A43" s="54"/>
      <c r="B43" s="40">
        <v>38</v>
      </c>
      <c r="C43" s="55">
        <v>1529</v>
      </c>
      <c r="D43" s="55">
        <v>1389.999642</v>
      </c>
      <c r="E43" s="40">
        <v>365.00000599999998</v>
      </c>
      <c r="F43" s="40">
        <v>844.999819</v>
      </c>
      <c r="G43" s="40">
        <v>44.999901999999999</v>
      </c>
      <c r="H43" s="56">
        <v>134.99989099999999</v>
      </c>
      <c r="I43" s="40">
        <v>1075</v>
      </c>
      <c r="J43" s="40">
        <v>235</v>
      </c>
      <c r="K43" s="41">
        <v>91</v>
      </c>
      <c r="L43" s="53">
        <f t="shared" si="0"/>
        <v>749</v>
      </c>
      <c r="M43" s="57">
        <v>948</v>
      </c>
      <c r="N43" s="41">
        <v>204</v>
      </c>
      <c r="O43" s="41">
        <v>74</v>
      </c>
      <c r="P43" s="53">
        <f t="shared" si="1"/>
        <v>670</v>
      </c>
    </row>
    <row r="44" spans="1:16" x14ac:dyDescent="0.25">
      <c r="A44" s="54"/>
      <c r="B44" s="40">
        <v>39</v>
      </c>
      <c r="C44" s="55">
        <v>697</v>
      </c>
      <c r="D44" s="55">
        <v>627.16716399999996</v>
      </c>
      <c r="E44" s="40">
        <v>265.71428100000003</v>
      </c>
      <c r="F44" s="40">
        <v>273.74169599999999</v>
      </c>
      <c r="G44" s="40">
        <v>0.83333299999999999</v>
      </c>
      <c r="H44" s="56">
        <v>86.877830000000003</v>
      </c>
      <c r="I44" s="40">
        <v>469</v>
      </c>
      <c r="J44" s="40">
        <v>158</v>
      </c>
      <c r="K44" s="41">
        <v>29</v>
      </c>
      <c r="L44" s="53">
        <f t="shared" si="0"/>
        <v>282</v>
      </c>
      <c r="M44" s="57">
        <v>400</v>
      </c>
      <c r="N44" s="41">
        <v>128</v>
      </c>
      <c r="O44" s="41">
        <v>24</v>
      </c>
      <c r="P44" s="53">
        <f t="shared" si="1"/>
        <v>248</v>
      </c>
    </row>
    <row r="45" spans="1:16" x14ac:dyDescent="0.25">
      <c r="A45" s="54"/>
      <c r="B45" s="40">
        <v>40</v>
      </c>
      <c r="C45" s="55">
        <v>2765</v>
      </c>
      <c r="D45" s="55">
        <v>2384.999804</v>
      </c>
      <c r="E45" s="40">
        <v>1059.9997539999999</v>
      </c>
      <c r="F45" s="40">
        <v>520.00016700000003</v>
      </c>
      <c r="G45" s="40">
        <v>209.99999800000001</v>
      </c>
      <c r="H45" s="56">
        <v>594.99987499999997</v>
      </c>
      <c r="I45" s="40">
        <v>1415</v>
      </c>
      <c r="J45" s="40">
        <v>885</v>
      </c>
      <c r="K45" s="41">
        <v>72</v>
      </c>
      <c r="L45" s="53">
        <f t="shared" si="0"/>
        <v>458</v>
      </c>
      <c r="M45" s="57">
        <v>1120</v>
      </c>
      <c r="N45" s="41">
        <v>704</v>
      </c>
      <c r="O45" s="41">
        <v>53</v>
      </c>
      <c r="P45" s="53">
        <f t="shared" si="1"/>
        <v>363</v>
      </c>
    </row>
    <row r="46" spans="1:16" x14ac:dyDescent="0.25">
      <c r="A46" s="54"/>
      <c r="B46" s="40">
        <v>41</v>
      </c>
      <c r="C46" s="55">
        <v>1922</v>
      </c>
      <c r="D46" s="55">
        <v>1399.9879080000001</v>
      </c>
      <c r="E46" s="40">
        <v>379.63060999999999</v>
      </c>
      <c r="F46" s="40">
        <v>599.13530100000003</v>
      </c>
      <c r="G46" s="40">
        <v>14.4129</v>
      </c>
      <c r="H46" s="56">
        <v>406.809123</v>
      </c>
      <c r="I46" s="40">
        <v>1254</v>
      </c>
      <c r="J46" s="40">
        <v>283</v>
      </c>
      <c r="K46" s="41">
        <v>304</v>
      </c>
      <c r="L46" s="53">
        <f t="shared" si="0"/>
        <v>667</v>
      </c>
      <c r="M46" s="57">
        <v>1065</v>
      </c>
      <c r="N46" s="41">
        <v>247</v>
      </c>
      <c r="O46" s="41">
        <v>244</v>
      </c>
      <c r="P46" s="53">
        <f t="shared" si="1"/>
        <v>574</v>
      </c>
    </row>
    <row r="47" spans="1:16" x14ac:dyDescent="0.25">
      <c r="A47" s="54"/>
      <c r="B47" s="40">
        <v>42</v>
      </c>
      <c r="C47" s="55">
        <v>2247</v>
      </c>
      <c r="D47" s="55">
        <v>1349.5583240000001</v>
      </c>
      <c r="E47" s="40">
        <v>745.92219999999998</v>
      </c>
      <c r="F47" s="40">
        <v>304.35532499999999</v>
      </c>
      <c r="G47" s="40">
        <v>32.005291999999997</v>
      </c>
      <c r="H47" s="56">
        <v>248.328136</v>
      </c>
      <c r="I47" s="40">
        <v>1097</v>
      </c>
      <c r="J47" s="40">
        <v>450</v>
      </c>
      <c r="K47" s="41">
        <v>213</v>
      </c>
      <c r="L47" s="53">
        <f t="shared" si="0"/>
        <v>434</v>
      </c>
      <c r="M47" s="57">
        <v>845</v>
      </c>
      <c r="N47" s="41">
        <v>343</v>
      </c>
      <c r="O47" s="41">
        <v>152</v>
      </c>
      <c r="P47" s="53">
        <f t="shared" si="1"/>
        <v>350</v>
      </c>
    </row>
    <row r="48" spans="1:16" x14ac:dyDescent="0.25">
      <c r="A48" s="54"/>
      <c r="B48" s="40">
        <v>43</v>
      </c>
      <c r="C48" s="55">
        <v>742</v>
      </c>
      <c r="D48" s="55">
        <v>324.19343500000002</v>
      </c>
      <c r="E48" s="40">
        <v>76.788646999999997</v>
      </c>
      <c r="F48" s="40">
        <v>75.426394999999999</v>
      </c>
      <c r="G48" s="40">
        <v>6.1650000000000003E-3</v>
      </c>
      <c r="H48" s="56">
        <v>171.97221999999999</v>
      </c>
      <c r="I48" s="40">
        <v>254</v>
      </c>
      <c r="J48" s="40">
        <v>114</v>
      </c>
      <c r="K48" s="41">
        <v>33</v>
      </c>
      <c r="L48" s="53">
        <f t="shared" si="0"/>
        <v>107</v>
      </c>
      <c r="M48" s="57">
        <v>214</v>
      </c>
      <c r="N48" s="41">
        <v>100</v>
      </c>
      <c r="O48" s="41">
        <v>27</v>
      </c>
      <c r="P48" s="53">
        <f t="shared" si="1"/>
        <v>87</v>
      </c>
    </row>
    <row r="49" spans="1:16" x14ac:dyDescent="0.25">
      <c r="A49" s="54"/>
      <c r="B49" s="40">
        <v>44</v>
      </c>
      <c r="C49" s="55">
        <v>429</v>
      </c>
      <c r="D49" s="55">
        <v>204.85760999999999</v>
      </c>
      <c r="E49" s="40">
        <v>32.797513000000002</v>
      </c>
      <c r="F49" s="40">
        <v>155.771209</v>
      </c>
      <c r="G49" s="40">
        <v>1.0882019999999999</v>
      </c>
      <c r="H49" s="56">
        <v>8.3419460000000001</v>
      </c>
      <c r="I49" s="40">
        <v>286</v>
      </c>
      <c r="J49" s="40">
        <v>62</v>
      </c>
      <c r="K49" s="41">
        <v>25</v>
      </c>
      <c r="L49" s="53">
        <f t="shared" si="0"/>
        <v>199</v>
      </c>
      <c r="M49" s="57">
        <v>252</v>
      </c>
      <c r="N49" s="41">
        <v>57</v>
      </c>
      <c r="O49" s="41">
        <v>17</v>
      </c>
      <c r="P49" s="53">
        <f t="shared" si="1"/>
        <v>178</v>
      </c>
    </row>
    <row r="50" spans="1:16" x14ac:dyDescent="0.25">
      <c r="A50" s="54"/>
      <c r="B50" s="40">
        <v>45</v>
      </c>
      <c r="C50" s="55">
        <v>976</v>
      </c>
      <c r="D50" s="55">
        <v>793.19775500000003</v>
      </c>
      <c r="E50" s="40">
        <v>124.00461199999999</v>
      </c>
      <c r="F50" s="40">
        <v>446.77647999999999</v>
      </c>
      <c r="G50" s="40">
        <v>40.738312999999998</v>
      </c>
      <c r="H50" s="56">
        <v>165.79356999999999</v>
      </c>
      <c r="I50" s="40">
        <v>668</v>
      </c>
      <c r="J50" s="40">
        <v>135</v>
      </c>
      <c r="K50" s="41">
        <v>126</v>
      </c>
      <c r="L50" s="53">
        <f t="shared" si="0"/>
        <v>407</v>
      </c>
      <c r="M50" s="57">
        <v>550</v>
      </c>
      <c r="N50" s="41">
        <v>106</v>
      </c>
      <c r="O50" s="41">
        <v>103</v>
      </c>
      <c r="P50" s="53">
        <f t="shared" si="1"/>
        <v>341</v>
      </c>
    </row>
    <row r="51" spans="1:16" x14ac:dyDescent="0.25">
      <c r="A51" s="54"/>
      <c r="B51" s="40">
        <v>46</v>
      </c>
      <c r="C51" s="55">
        <v>2137</v>
      </c>
      <c r="D51" s="55">
        <v>1567.3268559999999</v>
      </c>
      <c r="E51" s="40">
        <v>400.53790800000002</v>
      </c>
      <c r="F51" s="40">
        <v>651.49449000000004</v>
      </c>
      <c r="G51" s="40">
        <v>110.005799</v>
      </c>
      <c r="H51" s="56">
        <v>405.28869200000003</v>
      </c>
      <c r="I51" s="40">
        <v>1312</v>
      </c>
      <c r="J51" s="40">
        <v>313</v>
      </c>
      <c r="K51" s="41">
        <v>297</v>
      </c>
      <c r="L51" s="53">
        <f t="shared" si="0"/>
        <v>702</v>
      </c>
      <c r="M51" s="57">
        <v>1098</v>
      </c>
      <c r="N51" s="41">
        <v>274</v>
      </c>
      <c r="O51" s="41">
        <v>246</v>
      </c>
      <c r="P51" s="53">
        <f t="shared" si="1"/>
        <v>578</v>
      </c>
    </row>
    <row r="52" spans="1:16" x14ac:dyDescent="0.25">
      <c r="A52" s="54"/>
      <c r="B52" s="40">
        <v>47</v>
      </c>
      <c r="C52" s="55">
        <v>3231</v>
      </c>
      <c r="D52" s="55">
        <v>2456.3561049999998</v>
      </c>
      <c r="E52" s="40">
        <v>495.46871499999997</v>
      </c>
      <c r="F52" s="40">
        <v>717.02256299999999</v>
      </c>
      <c r="G52" s="40">
        <v>168.11617000000001</v>
      </c>
      <c r="H52" s="56">
        <v>1063.3505580000001</v>
      </c>
      <c r="I52" s="40">
        <v>1838</v>
      </c>
      <c r="J52" s="40">
        <v>396</v>
      </c>
      <c r="K52" s="41">
        <v>463</v>
      </c>
      <c r="L52" s="53">
        <f t="shared" si="0"/>
        <v>979</v>
      </c>
      <c r="M52" s="57">
        <v>1525</v>
      </c>
      <c r="N52" s="41">
        <v>314</v>
      </c>
      <c r="O52" s="41">
        <v>361</v>
      </c>
      <c r="P52" s="53">
        <f t="shared" si="1"/>
        <v>850</v>
      </c>
    </row>
    <row r="53" spans="1:16" x14ac:dyDescent="0.25">
      <c r="A53" s="54"/>
      <c r="B53" s="40">
        <v>48</v>
      </c>
      <c r="C53" s="55">
        <v>2616</v>
      </c>
      <c r="D53" s="55">
        <v>1834.0440799999999</v>
      </c>
      <c r="E53" s="40">
        <v>292.76466900000003</v>
      </c>
      <c r="F53" s="40">
        <v>583.47517100000005</v>
      </c>
      <c r="G53" s="40">
        <v>289.41161799999998</v>
      </c>
      <c r="H53" s="56">
        <v>641.92562699999996</v>
      </c>
      <c r="I53" s="40">
        <v>1406</v>
      </c>
      <c r="J53" s="40">
        <v>376</v>
      </c>
      <c r="K53" s="41">
        <v>265</v>
      </c>
      <c r="L53" s="53">
        <f t="shared" si="0"/>
        <v>765</v>
      </c>
      <c r="M53" s="57">
        <v>1176</v>
      </c>
      <c r="N53" s="41">
        <v>320</v>
      </c>
      <c r="O53" s="41">
        <v>205</v>
      </c>
      <c r="P53" s="53">
        <f t="shared" si="1"/>
        <v>651</v>
      </c>
    </row>
    <row r="54" spans="1:16" x14ac:dyDescent="0.25">
      <c r="A54" s="54"/>
      <c r="B54" s="40">
        <v>49</v>
      </c>
      <c r="C54" s="55">
        <v>4263</v>
      </c>
      <c r="D54" s="55">
        <v>1358.9860859999999</v>
      </c>
      <c r="E54" s="40">
        <v>455.000001</v>
      </c>
      <c r="F54" s="40">
        <v>291.66890999999998</v>
      </c>
      <c r="G54" s="40">
        <v>0</v>
      </c>
      <c r="H54" s="56">
        <v>577.31720600000006</v>
      </c>
      <c r="I54" s="40">
        <v>1823</v>
      </c>
      <c r="J54" s="40">
        <v>559</v>
      </c>
      <c r="K54" s="41">
        <v>314</v>
      </c>
      <c r="L54" s="53">
        <f t="shared" si="0"/>
        <v>950</v>
      </c>
      <c r="M54" s="57">
        <v>1547</v>
      </c>
      <c r="N54" s="41">
        <v>482</v>
      </c>
      <c r="O54" s="41">
        <v>256</v>
      </c>
      <c r="P54" s="53">
        <f t="shared" si="1"/>
        <v>809</v>
      </c>
    </row>
    <row r="55" spans="1:16" x14ac:dyDescent="0.25">
      <c r="A55" s="54"/>
      <c r="B55" s="40">
        <v>50</v>
      </c>
      <c r="C55" s="55">
        <v>2776</v>
      </c>
      <c r="D55" s="55">
        <v>1650.4118329999999</v>
      </c>
      <c r="E55" s="40">
        <v>464.76476600000001</v>
      </c>
      <c r="F55" s="40">
        <v>265.54429699999997</v>
      </c>
      <c r="G55" s="40">
        <v>0.27124399999999999</v>
      </c>
      <c r="H55" s="56">
        <v>884.83151999999995</v>
      </c>
      <c r="I55" s="40">
        <v>1535</v>
      </c>
      <c r="J55" s="40">
        <v>509</v>
      </c>
      <c r="K55" s="41">
        <v>337</v>
      </c>
      <c r="L55" s="53">
        <f t="shared" si="0"/>
        <v>689</v>
      </c>
      <c r="M55" s="57">
        <v>1300</v>
      </c>
      <c r="N55" s="41">
        <v>426</v>
      </c>
      <c r="O55" s="41">
        <v>274</v>
      </c>
      <c r="P55" s="53">
        <f t="shared" si="1"/>
        <v>600</v>
      </c>
    </row>
    <row r="56" spans="1:16" x14ac:dyDescent="0.25">
      <c r="A56" s="54"/>
      <c r="B56" s="40">
        <v>51</v>
      </c>
      <c r="C56" s="55">
        <v>3858</v>
      </c>
      <c r="D56" s="55">
        <v>2625.6065010000002</v>
      </c>
      <c r="E56" s="40">
        <v>758.03493500000002</v>
      </c>
      <c r="F56" s="40">
        <v>1057.005893</v>
      </c>
      <c r="G56" s="40">
        <v>127.529409</v>
      </c>
      <c r="H56" s="56">
        <v>671.90120200000001</v>
      </c>
      <c r="I56" s="40">
        <v>2351</v>
      </c>
      <c r="J56" s="40">
        <v>737</v>
      </c>
      <c r="K56" s="41">
        <v>313</v>
      </c>
      <c r="L56" s="53">
        <f t="shared" si="0"/>
        <v>1301</v>
      </c>
      <c r="M56" s="57">
        <v>1988</v>
      </c>
      <c r="N56" s="41">
        <v>605</v>
      </c>
      <c r="O56" s="41">
        <v>248</v>
      </c>
      <c r="P56" s="53">
        <f t="shared" si="1"/>
        <v>1135</v>
      </c>
    </row>
    <row r="57" spans="1:16" x14ac:dyDescent="0.25">
      <c r="A57" s="54"/>
      <c r="B57" s="40">
        <v>52</v>
      </c>
      <c r="C57" s="55">
        <v>2664</v>
      </c>
      <c r="D57" s="55">
        <v>2413.3254419999998</v>
      </c>
      <c r="E57" s="40">
        <v>1231.5153929999999</v>
      </c>
      <c r="F57" s="40">
        <v>807.787147</v>
      </c>
      <c r="G57" s="40">
        <v>99.722701000000001</v>
      </c>
      <c r="H57" s="56">
        <v>274.30019900000002</v>
      </c>
      <c r="I57" s="40">
        <v>1735</v>
      </c>
      <c r="J57" s="40">
        <v>481</v>
      </c>
      <c r="K57" s="41">
        <v>262</v>
      </c>
      <c r="L57" s="53">
        <f t="shared" si="0"/>
        <v>992</v>
      </c>
      <c r="M57" s="57">
        <v>1472</v>
      </c>
      <c r="N57" s="41">
        <v>423</v>
      </c>
      <c r="O57" s="41">
        <v>205</v>
      </c>
      <c r="P57" s="53">
        <f t="shared" ref="P57" si="2">M57-N57-O57</f>
        <v>844</v>
      </c>
    </row>
    <row r="59" spans="1:16" x14ac:dyDescent="0.25">
      <c r="B59" s="41"/>
      <c r="C59" s="41">
        <f>SUM(C6:C58)</f>
        <v>78545</v>
      </c>
      <c r="D59" s="41">
        <f t="shared" ref="D59:P59" si="3">SUM(D6:D58)</f>
        <v>54988.992713000007</v>
      </c>
      <c r="E59" s="41">
        <f t="shared" si="3"/>
        <v>15844.319675000004</v>
      </c>
      <c r="F59" s="41">
        <f t="shared" si="3"/>
        <v>19316.422595000004</v>
      </c>
      <c r="G59" s="41">
        <f t="shared" si="3"/>
        <v>2267.9633440000007</v>
      </c>
      <c r="H59" s="41">
        <f t="shared" si="3"/>
        <v>16792.286811999998</v>
      </c>
      <c r="I59" s="41">
        <f t="shared" si="3"/>
        <v>46703</v>
      </c>
      <c r="J59" s="41">
        <f t="shared" si="3"/>
        <v>13760</v>
      </c>
      <c r="K59" s="41">
        <f t="shared" si="3"/>
        <v>8636</v>
      </c>
      <c r="L59" s="41">
        <f t="shared" si="3"/>
        <v>24307</v>
      </c>
      <c r="M59" s="41">
        <f t="shared" si="3"/>
        <v>39566</v>
      </c>
      <c r="N59" s="41">
        <f t="shared" si="3"/>
        <v>11597</v>
      </c>
      <c r="O59" s="41">
        <f t="shared" si="3"/>
        <v>6999</v>
      </c>
      <c r="P59" s="41">
        <f t="shared" si="3"/>
        <v>20970</v>
      </c>
    </row>
  </sheetData>
  <sheetProtection sheet="1" selectLockedCells="1"/>
  <protectedRanges>
    <protectedRange sqref="A6:A57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3.4414062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34</v>
      </c>
      <c r="B1" s="48"/>
      <c r="G1" s="50" t="s">
        <v>35</v>
      </c>
      <c r="H1" s="67">
        <f>I8/5</f>
        <v>15709</v>
      </c>
    </row>
    <row r="2" spans="1:18" s="49" customFormat="1" ht="14.4" x14ac:dyDescent="0.3">
      <c r="A2" s="48" t="s">
        <v>54</v>
      </c>
      <c r="B2" s="48"/>
    </row>
    <row r="3" spans="1:18" s="49" customFormat="1" ht="14.4" x14ac:dyDescent="0.3">
      <c r="A3" s="78" t="s">
        <v>36</v>
      </c>
      <c r="B3" s="78"/>
      <c r="C3" s="78"/>
      <c r="D3" s="78"/>
      <c r="E3" s="78"/>
      <c r="F3" s="78"/>
    </row>
    <row r="4" spans="1:18" s="49" customFormat="1" ht="14.4" x14ac:dyDescent="0.3">
      <c r="A4" s="78"/>
      <c r="B4" s="78"/>
      <c r="C4" s="78"/>
      <c r="D4" s="78"/>
      <c r="E4" s="78"/>
      <c r="F4" s="78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3" t="s">
        <v>37</v>
      </c>
      <c r="D6" s="84"/>
      <c r="E6" s="84"/>
      <c r="F6" s="84"/>
      <c r="G6" s="84"/>
      <c r="H6" s="84"/>
      <c r="I6" s="85"/>
      <c r="J6" s="83" t="s">
        <v>38</v>
      </c>
      <c r="K6" s="84"/>
      <c r="L6" s="84"/>
      <c r="M6" s="84"/>
      <c r="N6" s="84"/>
      <c r="O6" s="84"/>
      <c r="P6" s="85"/>
    </row>
    <row r="7" spans="1:18" ht="13.8" thickBot="1" x14ac:dyDescent="0.3">
      <c r="A7" s="6" t="s">
        <v>39</v>
      </c>
      <c r="B7" s="6" t="s">
        <v>40</v>
      </c>
      <c r="C7" s="28">
        <v>1</v>
      </c>
      <c r="D7" s="29">
        <v>2</v>
      </c>
      <c r="E7" s="29">
        <v>3</v>
      </c>
      <c r="F7" s="29">
        <v>4</v>
      </c>
      <c r="G7" s="68">
        <v>5</v>
      </c>
      <c r="H7" s="30" t="s">
        <v>41</v>
      </c>
      <c r="I7" s="30" t="s">
        <v>0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8">
        <v>5</v>
      </c>
      <c r="O7" s="30" t="s">
        <v>41</v>
      </c>
      <c r="P7" s="30" t="s">
        <v>0</v>
      </c>
    </row>
    <row r="8" spans="1:18" ht="12.75" customHeight="1" x14ac:dyDescent="0.25">
      <c r="A8" s="86" t="s">
        <v>42</v>
      </c>
      <c r="B8" s="31" t="s">
        <v>43</v>
      </c>
      <c r="C8" s="8">
        <f>SUMIF(asignación!$A$6:$A$57,"=1",asignación!$C$6:$C$57)</f>
        <v>0</v>
      </c>
      <c r="D8" s="9">
        <f>SUMIF(asignación!$A$6:$A$57,"=2",asignación!$C$6:$C$57)</f>
        <v>0</v>
      </c>
      <c r="E8" s="9">
        <f>SUMIF(asignación!$A$6:$A$57,"=3",asignación!$C$6:$C$57)</f>
        <v>0</v>
      </c>
      <c r="F8" s="9">
        <f>SUMIF(asignación!$A$6:$A$57,"=4",asignación!$C$6:$C$57)</f>
        <v>0</v>
      </c>
      <c r="G8" s="9">
        <f>SUMIF(asignación!$A$6:$A$57,"=5",asignación!$C$6:$C$57)</f>
        <v>0</v>
      </c>
      <c r="H8" s="10">
        <f>I8-SUM(C8:G8)</f>
        <v>78545</v>
      </c>
      <c r="I8" s="10">
        <f>asignación!C59</f>
        <v>78545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7"/>
      <c r="B9" s="32" t="s">
        <v>44</v>
      </c>
      <c r="C9" s="14">
        <f>C8-$H$1</f>
        <v>-15709</v>
      </c>
      <c r="D9" s="15">
        <f>D8-$H$1</f>
        <v>-15709</v>
      </c>
      <c r="E9" s="15">
        <f>E8-$H$1</f>
        <v>-15709</v>
      </c>
      <c r="F9" s="15">
        <f>F8-$H$1</f>
        <v>-15709</v>
      </c>
      <c r="G9" s="15">
        <f>G8-$H$1</f>
        <v>-15709</v>
      </c>
      <c r="H9" s="16"/>
      <c r="I9" s="16">
        <f>MAX(C9:F9)-MIN(C9:F9)</f>
        <v>0</v>
      </c>
      <c r="J9" s="65">
        <f>C9/$H$1</f>
        <v>-1</v>
      </c>
      <c r="K9" s="66">
        <f>D9/$H$1</f>
        <v>-1</v>
      </c>
      <c r="L9" s="66">
        <f>E9/$H$1</f>
        <v>-1</v>
      </c>
      <c r="M9" s="66">
        <f>F9/$H$1</f>
        <v>-1</v>
      </c>
      <c r="N9" s="66">
        <f>G9/$H$1</f>
        <v>-1</v>
      </c>
      <c r="O9" s="44"/>
      <c r="P9" s="27">
        <f>I9/$H$1</f>
        <v>0</v>
      </c>
      <c r="R9" s="7"/>
    </row>
    <row r="10" spans="1:18" ht="13.2" customHeight="1" x14ac:dyDescent="0.25">
      <c r="A10" s="80" t="s">
        <v>26</v>
      </c>
      <c r="B10" s="31" t="s">
        <v>45</v>
      </c>
      <c r="C10" s="8">
        <f>SUMIF(asignación!$A$6:$A$57,"=1",asignación!$D$6:$D$57)</f>
        <v>0</v>
      </c>
      <c r="D10" s="9">
        <f>SUMIF(asignación!$A$6:$A$57,"=2",asignación!$D$6:$D$57)</f>
        <v>0</v>
      </c>
      <c r="E10" s="9">
        <f>SUMIF(asignación!$A$6:$A$57,"=3",asignación!$D$6:$D$57)</f>
        <v>0</v>
      </c>
      <c r="F10" s="9">
        <f>SUMIF(asignación!$A$6:$A$57,"=4",asignación!$D$6:$D$57)</f>
        <v>0</v>
      </c>
      <c r="G10" s="9">
        <f>SUMIF(asignación!$A$6:$A$57,"=5",asignación!$D$6:$D$57)</f>
        <v>0</v>
      </c>
      <c r="H10" s="10">
        <f t="shared" ref="H10:H22" si="0">I10-SUM(C10:G10)</f>
        <v>54988.992713000007</v>
      </c>
      <c r="I10" s="10">
        <v>54988.992713000007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81"/>
      <c r="B11" s="33" t="s">
        <v>46</v>
      </c>
      <c r="C11" s="14">
        <f>SUMIF(asignación!$A$6:$A$57,"=1",asignación!$E$6:$E$57)</f>
        <v>0</v>
      </c>
      <c r="D11" s="15">
        <f>SUMIF(asignación!$A$6:$A$57,"=2",asignación!$E$6:$E$57)</f>
        <v>0</v>
      </c>
      <c r="E11" s="15">
        <f>SUMIF(asignación!$A$6:$A$57,"=3",asignación!$E$6:$E$57)</f>
        <v>0</v>
      </c>
      <c r="F11" s="15">
        <f>SUMIF(asignación!$A$6:$A$57,"=4",asignación!$E$6:$E$57)</f>
        <v>0</v>
      </c>
      <c r="G11" s="15">
        <f>SUMIF(asignación!$A$6:$A$57,"=5",asignación!$E$6:$E$57)</f>
        <v>0</v>
      </c>
      <c r="H11" s="16">
        <f t="shared" si="0"/>
        <v>15844.319675000004</v>
      </c>
      <c r="I11" s="16">
        <v>15844.319675000004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0.20172282990642312</v>
      </c>
      <c r="P11" s="19">
        <f>I11/I$10</f>
        <v>0.2881362049618747</v>
      </c>
      <c r="R11" s="7"/>
    </row>
    <row r="12" spans="1:18" x14ac:dyDescent="0.25">
      <c r="A12" s="81"/>
      <c r="B12" s="33" t="s">
        <v>47</v>
      </c>
      <c r="C12" s="14">
        <f>SUMIF(asignación!$A$6:$A$57,"=1",asignación!$F$6:$F$57)</f>
        <v>0</v>
      </c>
      <c r="D12" s="15">
        <f>SUMIF(asignación!$A$6:$A$57,"=2",asignación!$F$6:$F$57)</f>
        <v>0</v>
      </c>
      <c r="E12" s="15">
        <f>SUMIF(asignación!$A$6:$A$57,"=3",asignación!$F$6:$F$57)</f>
        <v>0</v>
      </c>
      <c r="F12" s="15">
        <f>SUMIF(asignación!$A$6:$A$57,"=4",asignación!$F$6:$F$57)</f>
        <v>0</v>
      </c>
      <c r="G12" s="15">
        <f>SUMIF(asignación!$A$6:$A$57,"=5",asignación!$F$6:$F$57)</f>
        <v>0</v>
      </c>
      <c r="H12" s="16">
        <f t="shared" si="0"/>
        <v>19316.422595000004</v>
      </c>
      <c r="I12" s="16">
        <v>19316.422595000004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0.24592809975173471</v>
      </c>
      <c r="P12" s="19">
        <f>I12/I$10</f>
        <v>0.35127798568373098</v>
      </c>
      <c r="R12" s="7"/>
    </row>
    <row r="13" spans="1:18" x14ac:dyDescent="0.25">
      <c r="A13" s="81"/>
      <c r="B13" s="33" t="s">
        <v>48</v>
      </c>
      <c r="C13" s="14">
        <f>SUMIF(asignación!$A$6:$A$57,"=1",asignación!$G$6:$G$57)</f>
        <v>0</v>
      </c>
      <c r="D13" s="15">
        <f>SUMIF(asignación!$A$6:$A$57,"=2",asignación!$G$6:$G$57)</f>
        <v>0</v>
      </c>
      <c r="E13" s="15">
        <f>SUMIF(asignación!$A$6:$A$57,"=3",asignación!$G$6:$G$57)</f>
        <v>0</v>
      </c>
      <c r="F13" s="15">
        <f>SUMIF(asignación!$A$6:$A$57,"=4",asignación!$G$6:$G$57)</f>
        <v>0</v>
      </c>
      <c r="G13" s="15">
        <f>SUMIF(asignación!$A$6:$A$57,"=5",asignación!$G$6:$G$57)</f>
        <v>0</v>
      </c>
      <c r="H13" s="16">
        <f t="shared" si="0"/>
        <v>2267.9633440000007</v>
      </c>
      <c r="I13" s="16">
        <v>2267.9633440000007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2.8874700413775552E-2</v>
      </c>
      <c r="P13" s="19">
        <f>I13/I$10</f>
        <v>4.124395141836866E-2</v>
      </c>
      <c r="R13" s="7"/>
    </row>
    <row r="14" spans="1:18" ht="13.8" thickBot="1" x14ac:dyDescent="0.3">
      <c r="A14" s="81"/>
      <c r="B14" s="70" t="s">
        <v>32</v>
      </c>
      <c r="C14" s="14">
        <f>SUMIF(asignación!$A$6:$A$57,"=1",asignación!$H$6:$H$57)</f>
        <v>0</v>
      </c>
      <c r="D14" s="15">
        <f>SUMIF(asignación!$A$6:$A$57,"=2",asignación!$H$6:$H$57)</f>
        <v>0</v>
      </c>
      <c r="E14" s="15">
        <f>SUMIF(asignación!$A$6:$A$57,"=3",asignación!$H$6:$H$57)</f>
        <v>0</v>
      </c>
      <c r="F14" s="15">
        <f>SUMIF(asignación!$A$6:$A$57,"=4",asignación!$H$6:$H$57)</f>
        <v>0</v>
      </c>
      <c r="G14" s="15">
        <f>SUMIF(asignación!$A$6:$A$57,"=5",asignación!$H$6:$H$57)</f>
        <v>0</v>
      </c>
      <c r="H14" s="16">
        <f t="shared" si="0"/>
        <v>16792.286811999998</v>
      </c>
      <c r="I14" s="16">
        <v>16792.286811999998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0.21379192580049652</v>
      </c>
      <c r="P14" s="19">
        <f>I14/I$10</f>
        <v>0.30537542121643768</v>
      </c>
      <c r="R14" s="7"/>
    </row>
    <row r="15" spans="1:18" ht="13.2" customHeight="1" x14ac:dyDescent="0.25">
      <c r="A15" s="80" t="s">
        <v>49</v>
      </c>
      <c r="B15" s="31" t="s">
        <v>0</v>
      </c>
      <c r="C15" s="8">
        <f>SUMIF(asignación!$A$6:$A$57,"=1",asignación!$I$6:$I$57)</f>
        <v>0</v>
      </c>
      <c r="D15" s="9">
        <f>SUMIF(asignación!$A$6:$A$57,"=2",asignación!$I$6:$I$57)</f>
        <v>0</v>
      </c>
      <c r="E15" s="9">
        <f>SUMIF(asignación!$A$6:$A$57,"=3",asignación!$I$6:$I$57)</f>
        <v>0</v>
      </c>
      <c r="F15" s="9">
        <f>SUMIF(asignación!$A$6:$A$57,"=4",asignación!$I$6:$I$57)</f>
        <v>0</v>
      </c>
      <c r="G15" s="9">
        <f>SUMIF(asignación!$A$6:$A$57,"=5",asignación!$I$6:$I$57)</f>
        <v>0</v>
      </c>
      <c r="H15" s="10">
        <f t="shared" si="0"/>
        <v>46703</v>
      </c>
      <c r="I15" s="10">
        <v>46703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81"/>
      <c r="B16" s="33" t="s">
        <v>2</v>
      </c>
      <c r="C16" s="14">
        <f>SUMIF(asignación!$A$6:$A$57,"=1",asignación!$J$6:$J$57)</f>
        <v>0</v>
      </c>
      <c r="D16" s="15">
        <f>SUMIF(asignación!$A$6:$A$57,"=2",asignación!$J$6:$J$57)</f>
        <v>0</v>
      </c>
      <c r="E16" s="15">
        <f>SUMIF(asignación!$A$6:$A$57,"=3",asignación!$J$6:$J$57)</f>
        <v>0</v>
      </c>
      <c r="F16" s="15">
        <f>SUMIF(asignación!$A$6:$A$57,"=4",asignación!$J$6:$J$57)</f>
        <v>0</v>
      </c>
      <c r="G16" s="15">
        <f>SUMIF(asignación!$A$6:$A$57,"=5",asignación!$J$6:$J$57)</f>
        <v>0</v>
      </c>
      <c r="H16" s="16">
        <f t="shared" si="0"/>
        <v>13760</v>
      </c>
      <c r="I16" s="16">
        <v>13760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0.17518619899420715</v>
      </c>
      <c r="P16" s="19">
        <f>I16/I$15</f>
        <v>0.29462775410573194</v>
      </c>
      <c r="R16" s="7"/>
    </row>
    <row r="17" spans="1:20" x14ac:dyDescent="0.25">
      <c r="A17" s="81"/>
      <c r="B17" s="71" t="s">
        <v>32</v>
      </c>
      <c r="C17" s="14">
        <f>SUMIF(asignación!$A$6:$A$57,"=1",asignación!$K$6:$K$57)</f>
        <v>0</v>
      </c>
      <c r="D17" s="15">
        <f>SUMIF(asignación!$A$6:$A$57,"=2",asignación!$K$6:$K$57)</f>
        <v>0</v>
      </c>
      <c r="E17" s="15">
        <f>SUMIF(asignación!$A$6:$A$57,"=3",asignación!$K$6:$K$57)</f>
        <v>0</v>
      </c>
      <c r="F17" s="15">
        <f>SUMIF(asignación!$A$6:$A$57,"=4",asignación!$K$6:$K$57)</f>
        <v>0</v>
      </c>
      <c r="G17" s="15">
        <f>SUMIF(asignación!$A$6:$A$57,"=5",asignación!$K$6:$K$57)</f>
        <v>0</v>
      </c>
      <c r="H17" s="16">
        <f t="shared" si="0"/>
        <v>8636</v>
      </c>
      <c r="I17" s="16">
        <v>8636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0.10994971035712012</v>
      </c>
      <c r="P17" s="19">
        <f>I17/I$15</f>
        <v>0.18491317474252189</v>
      </c>
      <c r="R17" s="7"/>
    </row>
    <row r="18" spans="1:20" ht="13.8" thickBot="1" x14ac:dyDescent="0.3">
      <c r="A18" s="82"/>
      <c r="B18" s="34" t="s">
        <v>33</v>
      </c>
      <c r="C18" s="20">
        <f>SUMIF(asignación!$A$6:$A$57,"=1",asignación!$L$6:$L$57)</f>
        <v>0</v>
      </c>
      <c r="D18" s="21">
        <f>SUMIF(asignación!$A$6:$A$57,"=2",asignación!$L$6:$L$57)</f>
        <v>0</v>
      </c>
      <c r="E18" s="21">
        <f>SUMIF(asignación!$A$6:$A$57,"=3",asignación!$L$6:$L$57)</f>
        <v>0</v>
      </c>
      <c r="F18" s="21">
        <f>SUMIF(asignación!$A$6:$A$57,"=4",asignación!$L$6:$L$57)</f>
        <v>0</v>
      </c>
      <c r="G18" s="21">
        <f>SUMIF(asignación!$A$6:$A$57,"=5",asignación!$L$6:$L$57)</f>
        <v>0</v>
      </c>
      <c r="H18" s="22">
        <f t="shared" si="0"/>
        <v>24307</v>
      </c>
      <c r="I18" s="22">
        <v>24307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0.30946591126106054</v>
      </c>
      <c r="P18" s="25">
        <f>I18/I$15</f>
        <v>0.52045907115174617</v>
      </c>
      <c r="R18" s="7"/>
    </row>
    <row r="19" spans="1:20" ht="13.2" customHeight="1" x14ac:dyDescent="0.25">
      <c r="A19" s="80" t="s">
        <v>50</v>
      </c>
      <c r="B19" s="31" t="s">
        <v>0</v>
      </c>
      <c r="C19" s="8">
        <f>SUMIF(asignación!$A$6:$A$57,"=1",asignación!$M$6:$M$57)</f>
        <v>0</v>
      </c>
      <c r="D19" s="9">
        <f>SUMIF(asignación!$A$6:$A$57,"=2",asignación!$M$6:$M$57)</f>
        <v>0</v>
      </c>
      <c r="E19" s="9">
        <f>SUMIF(asignación!$A$6:$A$57,"=3",asignación!$M$6:$M$57)</f>
        <v>0</v>
      </c>
      <c r="F19" s="9">
        <f>SUMIF(asignación!$A$6:$A$57,"=4",asignación!$M$6:$M$57)</f>
        <v>0</v>
      </c>
      <c r="G19" s="9">
        <f>SUMIF(asignación!$A$6:$A$57,"=5",asignación!$M$6:$M$57)</f>
        <v>0</v>
      </c>
      <c r="H19" s="10">
        <f t="shared" si="0"/>
        <v>39566</v>
      </c>
      <c r="I19" s="10">
        <v>39566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81"/>
      <c r="B20" s="33" t="s">
        <v>2</v>
      </c>
      <c r="C20" s="14">
        <f>SUMIF(asignación!$A$6:$A$57,"=1",asignación!$N$6:$N$57)</f>
        <v>0</v>
      </c>
      <c r="D20" s="15">
        <f>SUMIF(asignación!$A$6:$A$57,"=2",asignación!$N$6:$N$57)</f>
        <v>0</v>
      </c>
      <c r="E20" s="15">
        <f>SUMIF(asignación!$A$6:$A$57,"=3",asignación!$N$6:$N$57)</f>
        <v>0</v>
      </c>
      <c r="F20" s="15">
        <f>SUMIF(asignación!$A$6:$A$57,"=4",asignación!$N$6:$N$57)</f>
        <v>0</v>
      </c>
      <c r="G20" s="15">
        <f>SUMIF(asignación!$A$6:$A$57,"=5",asignación!$N$6:$N$57)</f>
        <v>0</v>
      </c>
      <c r="H20" s="16">
        <f t="shared" si="0"/>
        <v>11597</v>
      </c>
      <c r="I20" s="16">
        <v>11597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0.14764784518428925</v>
      </c>
      <c r="P20" s="19">
        <f>I20/I$19</f>
        <v>0.29310519132588586</v>
      </c>
      <c r="R20" s="7"/>
    </row>
    <row r="21" spans="1:20" x14ac:dyDescent="0.25">
      <c r="A21" s="81"/>
      <c r="B21" s="71" t="s">
        <v>32</v>
      </c>
      <c r="C21" s="14">
        <f>SUMIF(asignación!$A$6:$A$57,"=1",asignación!$O$6:$O$57)</f>
        <v>0</v>
      </c>
      <c r="D21" s="15">
        <f>SUMIF(asignación!$A$6:$A$57,"=2",asignación!$O$6:$O$57)</f>
        <v>0</v>
      </c>
      <c r="E21" s="15">
        <f>SUMIF(asignación!$A$6:$A$57,"=3",asignación!$O$6:$O$57)</f>
        <v>0</v>
      </c>
      <c r="F21" s="15">
        <f>SUMIF(asignación!$A$6:$A$57,"=4",asignación!$O$6:$O$57)</f>
        <v>0</v>
      </c>
      <c r="G21" s="15">
        <f>SUMIF(asignación!$A$6:$A$57,"=5",asignación!$O$6:$O$57)</f>
        <v>0</v>
      </c>
      <c r="H21" s="16">
        <f t="shared" si="0"/>
        <v>6999</v>
      </c>
      <c r="I21" s="16">
        <v>6999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8.9108154561079636E-2</v>
      </c>
      <c r="P21" s="19">
        <f>I21/I$19</f>
        <v>0.17689430318960725</v>
      </c>
      <c r="R21" s="7"/>
    </row>
    <row r="22" spans="1:20" ht="13.8" thickBot="1" x14ac:dyDescent="0.3">
      <c r="A22" s="82"/>
      <c r="B22" s="34" t="s">
        <v>33</v>
      </c>
      <c r="C22" s="20">
        <f>SUMIF(asignación!$A$6:$A$57,"=1",asignación!$P$6:$P$57)</f>
        <v>0</v>
      </c>
      <c r="D22" s="21">
        <f>SUMIF(asignación!$A$6:$A$57,"=2",asignación!$P$6:$P$57)</f>
        <v>0</v>
      </c>
      <c r="E22" s="21">
        <f>SUMIF(asignación!$A$6:$A$57,"=3",asignación!$P$6:$P$57)</f>
        <v>0</v>
      </c>
      <c r="F22" s="21">
        <f>SUMIF(asignación!$A$6:$A$57,"=4",asignación!$P$6:$P$57)</f>
        <v>0</v>
      </c>
      <c r="G22" s="21">
        <f>SUMIF(asignación!$A$6:$A$57,"=5",asignación!$P$6:$P$57)</f>
        <v>0</v>
      </c>
      <c r="H22" s="22">
        <f t="shared" si="0"/>
        <v>20970</v>
      </c>
      <c r="I22" s="22">
        <v>20970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0.26698071169393339</v>
      </c>
      <c r="P22" s="25">
        <f>I22/I$19</f>
        <v>0.53000050548450695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51</v>
      </c>
    </row>
    <row r="25" spans="1:20" x14ac:dyDescent="0.25">
      <c r="A25" s="79" t="s">
        <v>52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" name="Range1_1"/>
    <protectedRange sqref="C6:G6 J6:N6" name="Range1_2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2021-12-16T17:49:12Z</dcterms:modified>
</cp:coreProperties>
</file>